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SPS\SER AQAS update\Revisi Aqas\Update version\Versi MP\"/>
    </mc:Choice>
  </mc:AlternateContent>
  <xr:revisionPtr revIDLastSave="0" documentId="13_ncr:1_{19EEFAD9-2125-4C2E-B0C4-C4B9D2FF3244}" xr6:coauthVersionLast="38" xr6:coauthVersionMax="47" xr10:uidLastSave="{00000000-0000-0000-0000-000000000000}"/>
  <bookViews>
    <workbookView xWindow="0" yWindow="0" windowWidth="19200" windowHeight="6360" activeTab="1" xr2:uid="{00000000-000D-0000-FFFF-FFFF00000000}"/>
  </bookViews>
  <sheets>
    <sheet name="S2 Biotech" sheetId="7" r:id="rId1"/>
    <sheet name="S3 Biotech" sheetId="4" r:id="rId2"/>
  </sheets>
  <calcPr calcId="179021"/>
  <extLst>
    <ext uri="GoogleSheetsCustomDataVersion1">
      <go:sheetsCustomData xmlns:go="http://customooxmlschemas.google.com/" r:id="rId14" roundtripDataSignature="AMtx7mhocGN7OgxGevbnnWbwu7RHWr/ALA=="/>
    </ext>
  </extLst>
</workbook>
</file>

<file path=xl/calcChain.xml><?xml version="1.0" encoding="utf-8"?>
<calcChain xmlns="http://schemas.openxmlformats.org/spreadsheetml/2006/main">
  <c r="E11" i="4" l="1"/>
  <c r="D11" i="4"/>
  <c r="E14" i="4"/>
  <c r="E16" i="4"/>
  <c r="E15" i="4"/>
  <c r="E10" i="4"/>
  <c r="E7" i="4"/>
  <c r="D10" i="4"/>
  <c r="D17" i="4"/>
  <c r="D15" i="4"/>
  <c r="D7" i="4"/>
  <c r="E17" i="7"/>
  <c r="D17" i="7"/>
  <c r="E16" i="7"/>
  <c r="D16" i="7"/>
  <c r="H7" i="4" l="1"/>
  <c r="C19" i="7"/>
  <c r="E19" i="7" s="1"/>
  <c r="G19" i="7" s="1"/>
  <c r="I19" i="7" s="1"/>
  <c r="E14" i="7"/>
  <c r="G14" i="7" s="1"/>
  <c r="I14" i="7" s="1"/>
  <c r="D14" i="7"/>
  <c r="H14" i="7" s="1"/>
  <c r="E13" i="7"/>
  <c r="G13" i="7" s="1"/>
  <c r="I13" i="7" s="1"/>
  <c r="D13" i="7"/>
  <c r="H13" i="7" s="1"/>
  <c r="E12" i="7"/>
  <c r="G12" i="7" s="1"/>
  <c r="I12" i="7" s="1"/>
  <c r="D12" i="7"/>
  <c r="F12" i="7" s="1"/>
  <c r="E9" i="7"/>
  <c r="G9" i="7" s="1"/>
  <c r="I9" i="7" s="1"/>
  <c r="E8" i="7"/>
  <c r="G8" i="7" s="1"/>
  <c r="I8" i="7" s="1"/>
  <c r="E7" i="7"/>
  <c r="G7" i="7" s="1"/>
  <c r="I7" i="7" s="1"/>
  <c r="D9" i="7"/>
  <c r="F9" i="7" s="1"/>
  <c r="H9" i="7" s="1"/>
  <c r="D8" i="7"/>
  <c r="F8" i="7" s="1"/>
  <c r="H8" i="7" s="1"/>
  <c r="D7" i="7"/>
  <c r="F7" i="7" s="1"/>
  <c r="H7" i="7" s="1"/>
  <c r="G17" i="7"/>
  <c r="I17" i="7" s="1"/>
  <c r="H17" i="7"/>
  <c r="G16" i="7"/>
  <c r="I16" i="7" s="1"/>
  <c r="H16" i="7"/>
  <c r="E11" i="7"/>
  <c r="G11" i="7" s="1"/>
  <c r="I11" i="7" s="1"/>
  <c r="D11" i="7"/>
  <c r="H11" i="7" s="1"/>
  <c r="E6" i="7"/>
  <c r="G6" i="7" s="1"/>
  <c r="I6" i="7" s="1"/>
  <c r="D6" i="7"/>
  <c r="F6" i="7" s="1"/>
  <c r="J6" i="7" s="1"/>
  <c r="E5" i="7"/>
  <c r="G5" i="7" s="1"/>
  <c r="I5" i="7" s="1"/>
  <c r="D5" i="7"/>
  <c r="F5" i="7" s="1"/>
  <c r="E4" i="7"/>
  <c r="G4" i="7" s="1"/>
  <c r="I4" i="7" s="1"/>
  <c r="D4" i="7"/>
  <c r="F4" i="7" s="1"/>
  <c r="G16" i="4"/>
  <c r="G15" i="4"/>
  <c r="I15" i="4" s="1"/>
  <c r="G14" i="4"/>
  <c r="I14" i="4" s="1"/>
  <c r="G13" i="4"/>
  <c r="G11" i="4"/>
  <c r="I11" i="4" s="1"/>
  <c r="G10" i="4"/>
  <c r="I10" i="4" s="1"/>
  <c r="G8" i="4"/>
  <c r="G7" i="4"/>
  <c r="E17" i="4"/>
  <c r="G17" i="4" s="1"/>
  <c r="I17" i="4" s="1"/>
  <c r="E19" i="4"/>
  <c r="G19" i="4" s="1"/>
  <c r="I19" i="4" s="1"/>
  <c r="D19" i="4"/>
  <c r="F19" i="4" s="1"/>
  <c r="C18" i="4"/>
  <c r="I16" i="4"/>
  <c r="F17" i="4"/>
  <c r="H17" i="4" s="1"/>
  <c r="F16" i="4"/>
  <c r="H16" i="4" s="1"/>
  <c r="D19" i="7" l="1"/>
  <c r="F19" i="7" s="1"/>
  <c r="F13" i="7"/>
  <c r="J13" i="7" s="1"/>
  <c r="J12" i="7"/>
  <c r="K8" i="7"/>
  <c r="L8" i="7" s="1"/>
  <c r="F16" i="7"/>
  <c r="J16" i="7" s="1"/>
  <c r="F17" i="7"/>
  <c r="J17" i="7" s="1"/>
  <c r="K7" i="7"/>
  <c r="L7" i="7" s="1"/>
  <c r="K9" i="7"/>
  <c r="L9" i="7" s="1"/>
  <c r="J5" i="7"/>
  <c r="K14" i="7"/>
  <c r="L14" i="7" s="1"/>
  <c r="K13" i="7"/>
  <c r="L13" i="7" s="1"/>
  <c r="H12" i="7"/>
  <c r="K12" i="7" s="1"/>
  <c r="L12" i="7" s="1"/>
  <c r="F14" i="7"/>
  <c r="J14" i="7" s="1"/>
  <c r="J7" i="7"/>
  <c r="J8" i="7"/>
  <c r="J9" i="7"/>
  <c r="K17" i="7"/>
  <c r="L17" i="7" s="1"/>
  <c r="H19" i="7"/>
  <c r="K19" i="7" s="1"/>
  <c r="L19" i="7" s="1"/>
  <c r="J19" i="7"/>
  <c r="K11" i="7"/>
  <c r="L11" i="7" s="1"/>
  <c r="H4" i="7"/>
  <c r="K4" i="7" s="1"/>
  <c r="L4" i="7" s="1"/>
  <c r="J4" i="7"/>
  <c r="K16" i="7"/>
  <c r="L16" i="7" s="1"/>
  <c r="H5" i="7"/>
  <c r="K5" i="7" s="1"/>
  <c r="L5" i="7" s="1"/>
  <c r="F11" i="7"/>
  <c r="J11" i="7" s="1"/>
  <c r="H6" i="7"/>
  <c r="K6" i="7" s="1"/>
  <c r="L6" i="7" s="1"/>
  <c r="H19" i="4"/>
  <c r="K19" i="4" s="1"/>
  <c r="J19" i="4"/>
  <c r="J17" i="4"/>
  <c r="J16" i="4"/>
  <c r="K17" i="4"/>
  <c r="L17" i="4" s="1"/>
  <c r="K16" i="4"/>
  <c r="L16" i="4" s="1"/>
  <c r="F14" i="4"/>
  <c r="H14" i="4" s="1"/>
  <c r="H11" i="4"/>
  <c r="H10" i="4"/>
  <c r="I7" i="4"/>
  <c r="F7" i="4"/>
  <c r="E5" i="4"/>
  <c r="D5" i="4"/>
  <c r="F5" i="4" s="1"/>
  <c r="E4" i="4"/>
  <c r="G4" i="4" s="1"/>
  <c r="I4" i="4" s="1"/>
  <c r="D4" i="4"/>
  <c r="G5" i="4" l="1"/>
  <c r="I5" i="4" s="1"/>
  <c r="F4" i="4"/>
  <c r="J4" i="4" s="1"/>
  <c r="J14" i="4"/>
  <c r="K14" i="4"/>
  <c r="J7" i="4"/>
  <c r="K11" i="4"/>
  <c r="F10" i="4"/>
  <c r="J10" i="4" s="1"/>
  <c r="K10" i="4"/>
  <c r="L10" i="4" s="1"/>
  <c r="K7" i="4"/>
  <c r="L7" i="4" s="1"/>
  <c r="J5" i="4"/>
  <c r="H5" i="4"/>
  <c r="F11" i="4"/>
  <c r="J11" i="4" s="1"/>
  <c r="F15" i="4"/>
  <c r="H15" i="4" s="1"/>
  <c r="K5" i="4" l="1"/>
  <c r="L5" i="4" s="1"/>
  <c r="H4" i="4"/>
  <c r="K4" i="4" s="1"/>
  <c r="L4" i="4" s="1"/>
  <c r="J15" i="4"/>
  <c r="K15" i="4"/>
  <c r="L15" i="4" s="1"/>
  <c r="L14" i="4"/>
  <c r="L11" i="4"/>
  <c r="L19" i="4" l="1"/>
</calcChain>
</file>

<file path=xl/sharedStrings.xml><?xml version="1.0" encoding="utf-8"?>
<sst xmlns="http://schemas.openxmlformats.org/spreadsheetml/2006/main" count="59" uniqueCount="41">
  <si>
    <t>total workload per semester</t>
  </si>
  <si>
    <t>ECTS</t>
  </si>
  <si>
    <t>Semester</t>
  </si>
  <si>
    <t>Credit</t>
  </si>
  <si>
    <t>Courses</t>
  </si>
  <si>
    <t>Phylosophy of Science</t>
  </si>
  <si>
    <t>Credit on Semester 2</t>
  </si>
  <si>
    <t>Research proposal seminar</t>
  </si>
  <si>
    <t>Dissemination skill</t>
  </si>
  <si>
    <t>Carrier development skill</t>
  </si>
  <si>
    <t>International publication</t>
  </si>
  <si>
    <t>Research result seminar</t>
  </si>
  <si>
    <t>Disertation manuscript rev</t>
  </si>
  <si>
    <t>Doctoral promotion session</t>
  </si>
  <si>
    <t xml:space="preserve">Academic writing </t>
  </si>
  <si>
    <t>5 to 8</t>
  </si>
  <si>
    <t>3 to 4</t>
  </si>
  <si>
    <t>Credit of Semester 3 to 4</t>
  </si>
  <si>
    <t>Credit of Semester 1</t>
  </si>
  <si>
    <t>Credit on Semester 6 to 8</t>
  </si>
  <si>
    <t>Total Credit</t>
  </si>
  <si>
    <t>Face to face meeting according to SNPT (hours)</t>
  </si>
  <si>
    <t>Face to face meeting per week</t>
  </si>
  <si>
    <t>Independent study according to SNPT</t>
  </si>
  <si>
    <t>Independent study per week</t>
  </si>
  <si>
    <t>Independent studyper semester (16 weeks)</t>
  </si>
  <si>
    <t>Face to face meeting per semester (16 weeks) according to SNPT</t>
  </si>
  <si>
    <t>total workload per weeks</t>
  </si>
  <si>
    <t>Biotechnology research metodology</t>
  </si>
  <si>
    <t>Academic writing and publication</t>
  </si>
  <si>
    <t>Biomolecular technology</t>
  </si>
  <si>
    <t>Bioinformatics</t>
  </si>
  <si>
    <t>Cell biology and molecular biology</t>
  </si>
  <si>
    <t>Bioprocess</t>
  </si>
  <si>
    <t>Bioethic, biosecurity and prospect</t>
  </si>
  <si>
    <t>Techno-economic and legal aspect</t>
  </si>
  <si>
    <t>Elective course</t>
  </si>
  <si>
    <t>Thesis</t>
  </si>
  <si>
    <t>Independent study</t>
  </si>
  <si>
    <t>ECTS calculation, Magister Biotechnology</t>
  </si>
  <si>
    <t>ECTS calculation, Doctor Biotechnology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</si>
</sst>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A6A6A6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0" fillId="0" borderId="0" xfId="0" applyFont="1"/>
    <xf numFmtId="1" fontId="0" fillId="0" borderId="0" xfId="0" applyNumberFormat="1" applyFont="1"/>
    <xf numFmtId="164" fontId="0" fillId="0" borderId="0" xfId="0" applyNumberFormat="1" applyFont="1"/>
    <xf numFmtId="0" fontId="0" fillId="0" borderId="0" xfId="0" applyFont="1" applyAlignment="1"/>
    <xf numFmtId="0" fontId="5" fillId="0" borderId="1" xfId="0" applyFont="1" applyBorder="1"/>
    <xf numFmtId="0" fontId="0" fillId="0" borderId="1" xfId="0" applyFont="1" applyBorder="1"/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2" fontId="0" fillId="0" borderId="3" xfId="0" applyNumberFormat="1" applyFont="1" applyBorder="1"/>
    <xf numFmtId="2" fontId="0" fillId="3" borderId="3" xfId="0" applyNumberFormat="1" applyFont="1" applyFill="1" applyBorder="1"/>
    <xf numFmtId="0" fontId="11" fillId="4" borderId="3" xfId="0" applyFont="1" applyFill="1" applyBorder="1" applyAlignment="1">
      <alignment horizontal="center" vertical="top"/>
    </xf>
    <xf numFmtId="2" fontId="0" fillId="5" borderId="3" xfId="0" applyNumberFormat="1" applyFont="1" applyFill="1" applyBorder="1"/>
    <xf numFmtId="2" fontId="0" fillId="0" borderId="3" xfId="0" applyNumberFormat="1" applyFont="1" applyBorder="1" applyAlignment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3" fillId="6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4" fillId="0" borderId="3" xfId="0" applyFont="1" applyBorder="1" applyAlignment="1">
      <alignment vertical="top"/>
    </xf>
    <xf numFmtId="2" fontId="0" fillId="0" borderId="3" xfId="0" applyNumberFormat="1" applyFont="1" applyFill="1" applyBorder="1"/>
    <xf numFmtId="0" fontId="13" fillId="6" borderId="2" xfId="0" applyFont="1" applyFill="1" applyBorder="1" applyAlignment="1">
      <alignment horizontal="center" vertical="center" wrapText="1"/>
    </xf>
    <xf numFmtId="2" fontId="0" fillId="7" borderId="3" xfId="0" applyNumberFormat="1" applyFont="1" applyFill="1" applyBorder="1"/>
    <xf numFmtId="0" fontId="6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11" fillId="4" borderId="3" xfId="0" applyFont="1" applyFill="1" applyBorder="1" applyAlignment="1">
      <alignment horizontal="center" vertical="top"/>
    </xf>
    <xf numFmtId="0" fontId="4" fillId="5" borderId="3" xfId="0" applyFont="1" applyFill="1" applyBorder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4" fillId="0" borderId="3" xfId="0" applyFont="1" applyBorder="1"/>
    <xf numFmtId="16" fontId="8" fillId="0" borderId="3" xfId="0" applyNumberFormat="1" applyFont="1" applyBorder="1" applyAlignment="1">
      <alignment horizontal="center" vertical="top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668D-13CA-4415-A41F-665AE62ABB8A}">
  <dimension ref="A1:AJ968"/>
  <sheetViews>
    <sheetView zoomScale="60" zoomScaleNormal="60" workbookViewId="0">
      <selection activeCell="A2" sqref="A2"/>
    </sheetView>
  </sheetViews>
  <sheetFormatPr defaultColWidth="14.453125" defaultRowHeight="15" customHeight="1" x14ac:dyDescent="0.35"/>
  <cols>
    <col min="1" max="1" width="12" style="4" customWidth="1"/>
    <col min="2" max="2" width="33.26953125" style="4" customWidth="1"/>
    <col min="3" max="3" width="25.90625" style="4" customWidth="1"/>
    <col min="4" max="9" width="14.90625" style="4" customWidth="1"/>
    <col min="10" max="10" width="14.54296875" style="4" customWidth="1"/>
    <col min="11" max="13" width="14.90625" style="4" customWidth="1"/>
    <col min="14" max="14" width="13" style="4" customWidth="1"/>
    <col min="15" max="17" width="8.6328125" style="4" customWidth="1"/>
    <col min="18" max="18" width="12.08984375" style="4" customWidth="1"/>
    <col min="19" max="19" width="8.6328125" style="4" customWidth="1"/>
    <col min="20" max="20" width="18.6328125" style="4" customWidth="1"/>
    <col min="21" max="21" width="14" style="4" customWidth="1"/>
    <col min="22" max="22" width="16.6328125" style="4" customWidth="1"/>
    <col min="23" max="23" width="14.90625" style="4" customWidth="1"/>
    <col min="24" max="24" width="15.6328125" style="4" customWidth="1"/>
    <col min="25" max="25" width="12.08984375" style="4" customWidth="1"/>
    <col min="26" max="36" width="8.6328125" style="4" customWidth="1"/>
    <col min="37" max="16384" width="14.453125" style="4"/>
  </cols>
  <sheetData>
    <row r="1" spans="1:36" ht="15" customHeight="1" x14ac:dyDescent="0.35">
      <c r="A1" s="40" t="s">
        <v>39</v>
      </c>
    </row>
    <row r="2" spans="1:36" ht="15" customHeight="1" thickBot="1" x14ac:dyDescent="0.4"/>
    <row r="3" spans="1:36" ht="96.5" customHeight="1" x14ac:dyDescent="0.35">
      <c r="A3" s="29" t="s">
        <v>2</v>
      </c>
      <c r="B3" s="30" t="s">
        <v>4</v>
      </c>
      <c r="C3" s="30" t="s">
        <v>3</v>
      </c>
      <c r="D3" s="16" t="s">
        <v>21</v>
      </c>
      <c r="E3" s="16" t="s">
        <v>23</v>
      </c>
      <c r="F3" s="16" t="s">
        <v>22</v>
      </c>
      <c r="G3" s="16" t="s">
        <v>24</v>
      </c>
      <c r="H3" s="27" t="s">
        <v>26</v>
      </c>
      <c r="I3" s="27" t="s">
        <v>25</v>
      </c>
      <c r="J3" s="16" t="s">
        <v>27</v>
      </c>
      <c r="K3" s="23" t="s">
        <v>0</v>
      </c>
      <c r="L3" s="17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 x14ac:dyDescent="0.35">
      <c r="A4" s="37">
        <v>1</v>
      </c>
      <c r="B4" s="7" t="s">
        <v>5</v>
      </c>
      <c r="C4" s="8">
        <v>2</v>
      </c>
      <c r="D4" s="9">
        <f t="shared" ref="D4:D11" si="0">(C4*50)/60</f>
        <v>1.6666666666666667</v>
      </c>
      <c r="E4" s="9">
        <f t="shared" ref="E4:E11" si="1">(C4*120)/60</f>
        <v>4</v>
      </c>
      <c r="F4" s="26">
        <f t="shared" ref="F4:G17" si="2">D4</f>
        <v>1.6666666666666667</v>
      </c>
      <c r="G4" s="26">
        <f t="shared" si="2"/>
        <v>4</v>
      </c>
      <c r="H4" s="26">
        <f t="shared" ref="H4:I6" si="3">F4*16</f>
        <v>26.666666666666668</v>
      </c>
      <c r="I4" s="26">
        <f t="shared" si="3"/>
        <v>64</v>
      </c>
      <c r="J4" s="9">
        <f t="shared" ref="J4:J6" si="4">F4+G4</f>
        <v>5.666666666666667</v>
      </c>
      <c r="K4" s="9">
        <f t="shared" ref="K4:K6" si="5">I4+H4</f>
        <v>90.666666666666671</v>
      </c>
      <c r="L4" s="9">
        <f>K4/25</f>
        <v>3.6266666666666669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4.25" customHeight="1" x14ac:dyDescent="0.35">
      <c r="A5" s="38"/>
      <c r="B5" s="25" t="s">
        <v>29</v>
      </c>
      <c r="C5" s="8">
        <v>3</v>
      </c>
      <c r="D5" s="9">
        <f t="shared" si="0"/>
        <v>2.5</v>
      </c>
      <c r="E5" s="9">
        <f t="shared" si="1"/>
        <v>6</v>
      </c>
      <c r="F5" s="26">
        <f t="shared" si="2"/>
        <v>2.5</v>
      </c>
      <c r="G5" s="26">
        <f t="shared" si="2"/>
        <v>6</v>
      </c>
      <c r="H5" s="26">
        <f t="shared" si="3"/>
        <v>40</v>
      </c>
      <c r="I5" s="26">
        <f t="shared" si="3"/>
        <v>96</v>
      </c>
      <c r="J5" s="9">
        <f t="shared" si="4"/>
        <v>8.5</v>
      </c>
      <c r="K5" s="9">
        <f t="shared" si="5"/>
        <v>136</v>
      </c>
      <c r="L5" s="9">
        <f>K5/25</f>
        <v>5.44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4.25" customHeight="1" x14ac:dyDescent="0.35">
      <c r="A6" s="38"/>
      <c r="B6" s="25" t="s">
        <v>28</v>
      </c>
      <c r="C6" s="8">
        <v>2</v>
      </c>
      <c r="D6" s="9">
        <f t="shared" si="0"/>
        <v>1.6666666666666667</v>
      </c>
      <c r="E6" s="9">
        <f t="shared" si="1"/>
        <v>4</v>
      </c>
      <c r="F6" s="26">
        <f t="shared" si="2"/>
        <v>1.6666666666666667</v>
      </c>
      <c r="G6" s="26">
        <f t="shared" si="2"/>
        <v>4</v>
      </c>
      <c r="H6" s="26">
        <f t="shared" si="3"/>
        <v>26.666666666666668</v>
      </c>
      <c r="I6" s="26">
        <f t="shared" si="3"/>
        <v>64</v>
      </c>
      <c r="J6" s="9">
        <f t="shared" si="4"/>
        <v>5.666666666666667</v>
      </c>
      <c r="K6" s="9">
        <f t="shared" si="5"/>
        <v>90.666666666666671</v>
      </c>
      <c r="L6" s="9">
        <f>K6/25</f>
        <v>3.6266666666666669</v>
      </c>
      <c r="M6" s="1"/>
      <c r="N6" s="1"/>
      <c r="O6" s="5"/>
      <c r="P6" s="6"/>
      <c r="Q6" s="6"/>
      <c r="R6" s="6"/>
      <c r="S6" s="6"/>
      <c r="T6" s="6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4.25" customHeight="1" x14ac:dyDescent="0.35">
      <c r="A7" s="24"/>
      <c r="B7" s="25" t="s">
        <v>30</v>
      </c>
      <c r="C7" s="8">
        <v>3</v>
      </c>
      <c r="D7" s="9">
        <f t="shared" si="0"/>
        <v>2.5</v>
      </c>
      <c r="E7" s="9">
        <f t="shared" ref="E7:E9" si="6">(C7*120)/60</f>
        <v>6</v>
      </c>
      <c r="F7" s="26">
        <f t="shared" ref="F7:F9" si="7">D7</f>
        <v>2.5</v>
      </c>
      <c r="G7" s="26">
        <f t="shared" ref="G7:G9" si="8">E7</f>
        <v>6</v>
      </c>
      <c r="H7" s="26">
        <f t="shared" ref="H7:H9" si="9">F7*16</f>
        <v>40</v>
      </c>
      <c r="I7" s="26">
        <f t="shared" ref="I7:I9" si="10">G7*16</f>
        <v>96</v>
      </c>
      <c r="J7" s="9">
        <f t="shared" ref="J7:J9" si="11">F7+G7</f>
        <v>8.5</v>
      </c>
      <c r="K7" s="9">
        <f t="shared" ref="K7:K9" si="12">I7+H7</f>
        <v>136</v>
      </c>
      <c r="L7" s="9">
        <f t="shared" ref="L7:L9" si="13">K7/25</f>
        <v>5.44</v>
      </c>
      <c r="M7" s="1"/>
      <c r="N7" s="1"/>
      <c r="O7" s="5"/>
      <c r="P7" s="6"/>
      <c r="Q7" s="6"/>
      <c r="R7" s="6"/>
      <c r="S7" s="6"/>
      <c r="T7" s="6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 x14ac:dyDescent="0.35">
      <c r="A8" s="24"/>
      <c r="B8" s="25" t="s">
        <v>31</v>
      </c>
      <c r="C8" s="8">
        <v>3</v>
      </c>
      <c r="D8" s="9">
        <f t="shared" si="0"/>
        <v>2.5</v>
      </c>
      <c r="E8" s="9">
        <f t="shared" si="6"/>
        <v>6</v>
      </c>
      <c r="F8" s="26">
        <f t="shared" si="7"/>
        <v>2.5</v>
      </c>
      <c r="G8" s="26">
        <f t="shared" si="8"/>
        <v>6</v>
      </c>
      <c r="H8" s="26">
        <f t="shared" si="9"/>
        <v>40</v>
      </c>
      <c r="I8" s="26">
        <f t="shared" si="10"/>
        <v>96</v>
      </c>
      <c r="J8" s="9">
        <f t="shared" si="11"/>
        <v>8.5</v>
      </c>
      <c r="K8" s="9">
        <f t="shared" si="12"/>
        <v>136</v>
      </c>
      <c r="L8" s="9">
        <f t="shared" si="13"/>
        <v>5.44</v>
      </c>
      <c r="M8" s="1"/>
      <c r="N8" s="1"/>
      <c r="O8" s="5"/>
      <c r="P8" s="6"/>
      <c r="Q8" s="6"/>
      <c r="R8" s="6"/>
      <c r="S8" s="6"/>
      <c r="T8" s="6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4.25" customHeight="1" x14ac:dyDescent="0.35">
      <c r="A9" s="24"/>
      <c r="B9" s="25" t="s">
        <v>32</v>
      </c>
      <c r="C9" s="8">
        <v>3</v>
      </c>
      <c r="D9" s="9">
        <f t="shared" si="0"/>
        <v>2.5</v>
      </c>
      <c r="E9" s="9">
        <f t="shared" si="6"/>
        <v>6</v>
      </c>
      <c r="F9" s="26">
        <f t="shared" si="7"/>
        <v>2.5</v>
      </c>
      <c r="G9" s="26">
        <f t="shared" si="8"/>
        <v>6</v>
      </c>
      <c r="H9" s="26">
        <f t="shared" si="9"/>
        <v>40</v>
      </c>
      <c r="I9" s="26">
        <f t="shared" si="10"/>
        <v>96</v>
      </c>
      <c r="J9" s="9">
        <f t="shared" si="11"/>
        <v>8.5</v>
      </c>
      <c r="K9" s="9">
        <f t="shared" si="12"/>
        <v>136</v>
      </c>
      <c r="L9" s="9">
        <f t="shared" si="13"/>
        <v>5.44</v>
      </c>
      <c r="M9" s="1"/>
      <c r="N9" s="1"/>
      <c r="O9" s="5"/>
      <c r="P9" s="6"/>
      <c r="Q9" s="6"/>
      <c r="R9" s="6"/>
      <c r="S9" s="6"/>
      <c r="T9" s="6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4.25" customHeight="1" x14ac:dyDescent="0.35">
      <c r="A10" s="33" t="s">
        <v>18</v>
      </c>
      <c r="B10" s="34"/>
      <c r="C10" s="11">
        <v>16</v>
      </c>
      <c r="D10" s="12"/>
      <c r="E10" s="12"/>
      <c r="F10" s="12"/>
      <c r="G10" s="12"/>
      <c r="H10" s="12"/>
      <c r="I10" s="12"/>
      <c r="J10" s="12"/>
      <c r="K10" s="12"/>
      <c r="L10" s="12"/>
      <c r="M10" s="2"/>
      <c r="N10" s="1"/>
      <c r="O10" s="18"/>
      <c r="P10" s="18"/>
      <c r="Q10" s="19"/>
      <c r="R10" s="19"/>
      <c r="S10" s="19"/>
      <c r="T10" s="19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4.25" customHeight="1" x14ac:dyDescent="0.35">
      <c r="A11" s="37">
        <v>2</v>
      </c>
      <c r="B11" s="25" t="s">
        <v>33</v>
      </c>
      <c r="C11" s="8">
        <v>3</v>
      </c>
      <c r="D11" s="9">
        <f t="shared" si="0"/>
        <v>2.5</v>
      </c>
      <c r="E11" s="9">
        <f t="shared" si="1"/>
        <v>6</v>
      </c>
      <c r="F11" s="26">
        <f t="shared" ref="F11:F16" si="14">D11</f>
        <v>2.5</v>
      </c>
      <c r="G11" s="26">
        <f t="shared" si="2"/>
        <v>6</v>
      </c>
      <c r="H11" s="26">
        <f t="shared" ref="H11" si="15">D11*16</f>
        <v>40</v>
      </c>
      <c r="I11" s="26">
        <f>G11*16</f>
        <v>96</v>
      </c>
      <c r="J11" s="9">
        <f t="shared" ref="J11" si="16">F11+G11</f>
        <v>8.5</v>
      </c>
      <c r="K11" s="9">
        <f t="shared" ref="K11" si="17">I11+H11</f>
        <v>136</v>
      </c>
      <c r="L11" s="9">
        <f>K11/25</f>
        <v>5.44</v>
      </c>
      <c r="M11" s="1"/>
      <c r="N11" s="1"/>
      <c r="O11" s="18"/>
      <c r="P11" s="18"/>
      <c r="Q11" s="19"/>
      <c r="R11" s="19"/>
      <c r="S11" s="19"/>
      <c r="T11" s="19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4.25" customHeight="1" x14ac:dyDescent="0.35">
      <c r="A12" s="37"/>
      <c r="B12" s="25" t="s">
        <v>34</v>
      </c>
      <c r="C12" s="8">
        <v>2</v>
      </c>
      <c r="D12" s="9">
        <f t="shared" ref="D12:D14" si="18">(C12*50)/60</f>
        <v>1.6666666666666667</v>
      </c>
      <c r="E12" s="9">
        <f t="shared" ref="E12:E14" si="19">(C12*120)/60</f>
        <v>4</v>
      </c>
      <c r="F12" s="26">
        <f t="shared" ref="F12:F14" si="20">D12</f>
        <v>1.6666666666666667</v>
      </c>
      <c r="G12" s="26">
        <f t="shared" ref="G12:G14" si="21">E12</f>
        <v>4</v>
      </c>
      <c r="H12" s="26">
        <f t="shared" ref="H12:H14" si="22">D12*16</f>
        <v>26.666666666666668</v>
      </c>
      <c r="I12" s="26">
        <f t="shared" ref="I12:I14" si="23">G12*16</f>
        <v>64</v>
      </c>
      <c r="J12" s="9">
        <f t="shared" ref="J12:J14" si="24">F12+G12</f>
        <v>5.666666666666667</v>
      </c>
      <c r="K12" s="9">
        <f t="shared" ref="K12:K14" si="25">I12+H12</f>
        <v>90.666666666666671</v>
      </c>
      <c r="L12" s="9">
        <f t="shared" ref="L12:L14" si="26">K12/25</f>
        <v>3.6266666666666669</v>
      </c>
      <c r="M12" s="1"/>
      <c r="N12" s="1"/>
      <c r="O12" s="18"/>
      <c r="P12" s="18"/>
      <c r="Q12" s="19"/>
      <c r="R12" s="19"/>
      <c r="S12" s="19"/>
      <c r="T12" s="19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4.25" customHeight="1" x14ac:dyDescent="0.35">
      <c r="A13" s="37"/>
      <c r="B13" s="25" t="s">
        <v>35</v>
      </c>
      <c r="C13" s="8">
        <v>2</v>
      </c>
      <c r="D13" s="9">
        <f t="shared" si="18"/>
        <v>1.6666666666666667</v>
      </c>
      <c r="E13" s="9">
        <f t="shared" si="19"/>
        <v>4</v>
      </c>
      <c r="F13" s="26">
        <f t="shared" si="20"/>
        <v>1.6666666666666667</v>
      </c>
      <c r="G13" s="26">
        <f t="shared" si="21"/>
        <v>4</v>
      </c>
      <c r="H13" s="26">
        <f t="shared" si="22"/>
        <v>26.666666666666668</v>
      </c>
      <c r="I13" s="26">
        <f t="shared" si="23"/>
        <v>64</v>
      </c>
      <c r="J13" s="9">
        <f t="shared" si="24"/>
        <v>5.666666666666667</v>
      </c>
      <c r="K13" s="9">
        <f t="shared" si="25"/>
        <v>90.666666666666671</v>
      </c>
      <c r="L13" s="9">
        <f t="shared" si="26"/>
        <v>3.6266666666666669</v>
      </c>
      <c r="M13" s="1"/>
      <c r="N13" s="1"/>
      <c r="O13" s="18"/>
      <c r="P13" s="18"/>
      <c r="Q13" s="19"/>
      <c r="R13" s="19"/>
      <c r="S13" s="19"/>
      <c r="T13" s="19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4.25" customHeight="1" x14ac:dyDescent="0.35">
      <c r="A14" s="37"/>
      <c r="B14" s="25" t="s">
        <v>36</v>
      </c>
      <c r="C14" s="8">
        <v>6</v>
      </c>
      <c r="D14" s="9">
        <f t="shared" si="18"/>
        <v>5</v>
      </c>
      <c r="E14" s="9">
        <f t="shared" si="19"/>
        <v>12</v>
      </c>
      <c r="F14" s="26">
        <f t="shared" si="20"/>
        <v>5</v>
      </c>
      <c r="G14" s="26">
        <f t="shared" si="21"/>
        <v>12</v>
      </c>
      <c r="H14" s="26">
        <f t="shared" si="22"/>
        <v>80</v>
      </c>
      <c r="I14" s="26">
        <f t="shared" si="23"/>
        <v>192</v>
      </c>
      <c r="J14" s="9">
        <f t="shared" si="24"/>
        <v>17</v>
      </c>
      <c r="K14" s="9">
        <f t="shared" si="25"/>
        <v>272</v>
      </c>
      <c r="L14" s="9">
        <f t="shared" si="26"/>
        <v>10.88</v>
      </c>
      <c r="M14" s="1"/>
      <c r="N14" s="1"/>
      <c r="O14" s="18"/>
      <c r="P14" s="18"/>
      <c r="Q14" s="19"/>
      <c r="R14" s="19"/>
      <c r="S14" s="19"/>
      <c r="T14" s="19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4.25" customHeight="1" x14ac:dyDescent="0.35">
      <c r="A15" s="33" t="s">
        <v>6</v>
      </c>
      <c r="B15" s="34"/>
      <c r="C15" s="11">
        <v>13</v>
      </c>
      <c r="D15" s="12"/>
      <c r="E15" s="12"/>
      <c r="F15" s="12"/>
      <c r="G15" s="12"/>
      <c r="H15" s="12"/>
      <c r="I15" s="12"/>
      <c r="J15" s="12"/>
      <c r="K15" s="12"/>
      <c r="L15" s="12"/>
      <c r="M15" s="2"/>
      <c r="N15" s="1"/>
      <c r="O15" s="18"/>
      <c r="P15" s="18"/>
      <c r="Q15" s="19"/>
      <c r="R15" s="19"/>
      <c r="S15" s="19"/>
      <c r="T15" s="19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4.25" customHeight="1" x14ac:dyDescent="0.35">
      <c r="A16" s="37" t="s">
        <v>16</v>
      </c>
      <c r="B16" s="25" t="s">
        <v>7</v>
      </c>
      <c r="C16" s="8">
        <v>2</v>
      </c>
      <c r="D16" s="9">
        <f>(C16*100)/60</f>
        <v>3.3333333333333335</v>
      </c>
      <c r="E16" s="9">
        <f>(C16*70)/60</f>
        <v>2.3333333333333335</v>
      </c>
      <c r="F16" s="26">
        <f t="shared" si="14"/>
        <v>3.3333333333333335</v>
      </c>
      <c r="G16" s="26">
        <f t="shared" si="2"/>
        <v>2.3333333333333335</v>
      </c>
      <c r="H16" s="26">
        <f t="shared" ref="H16" si="27">D16*16</f>
        <v>53.333333333333336</v>
      </c>
      <c r="I16" s="26">
        <f>G16*16</f>
        <v>37.333333333333336</v>
      </c>
      <c r="J16" s="26">
        <f t="shared" ref="J16" si="28">F16+G16</f>
        <v>5.666666666666667</v>
      </c>
      <c r="K16" s="9">
        <f t="shared" ref="K16" si="29">I16+H16</f>
        <v>90.666666666666671</v>
      </c>
      <c r="L16" s="9">
        <f>K16/25</f>
        <v>3.6266666666666669</v>
      </c>
      <c r="M16" s="1"/>
      <c r="N16" s="1"/>
      <c r="O16" s="18"/>
      <c r="P16" s="18"/>
      <c r="Q16" s="19"/>
      <c r="R16" s="19"/>
      <c r="S16" s="19"/>
      <c r="T16" s="20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4.25" customHeight="1" x14ac:dyDescent="0.35">
      <c r="A17" s="38"/>
      <c r="B17" s="25" t="s">
        <v>37</v>
      </c>
      <c r="C17" s="8">
        <v>6</v>
      </c>
      <c r="D17" s="9">
        <f>(C17*100)/60</f>
        <v>10</v>
      </c>
      <c r="E17" s="9">
        <f>(C17*70)/60</f>
        <v>7</v>
      </c>
      <c r="F17" s="26">
        <f>D17</f>
        <v>10</v>
      </c>
      <c r="G17" s="26">
        <f t="shared" si="2"/>
        <v>7</v>
      </c>
      <c r="H17" s="26">
        <f>D17*16</f>
        <v>160</v>
      </c>
      <c r="I17" s="26">
        <f>G17*16</f>
        <v>112</v>
      </c>
      <c r="J17" s="26">
        <f>F17+G17</f>
        <v>17</v>
      </c>
      <c r="K17" s="9">
        <f>I17+H17</f>
        <v>272</v>
      </c>
      <c r="L17" s="9">
        <f>K17/25</f>
        <v>10.88</v>
      </c>
      <c r="M17" s="1"/>
      <c r="N17" s="1"/>
      <c r="O17" s="31"/>
      <c r="P17" s="32"/>
      <c r="Q17" s="32"/>
      <c r="R17" s="32"/>
      <c r="S17" s="32"/>
      <c r="T17" s="2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4.25" customHeight="1" x14ac:dyDescent="0.35">
      <c r="A18" s="33" t="s">
        <v>17</v>
      </c>
      <c r="B18" s="34"/>
      <c r="C18" s="11">
        <v>8</v>
      </c>
      <c r="D18" s="12"/>
      <c r="E18" s="12"/>
      <c r="F18" s="12"/>
      <c r="G18" s="28"/>
      <c r="H18" s="12"/>
      <c r="I18" s="12"/>
      <c r="J18" s="12"/>
      <c r="K18" s="12"/>
      <c r="L18" s="12"/>
      <c r="M18" s="3"/>
      <c r="N18" s="1"/>
      <c r="O18" s="22"/>
      <c r="P18" s="22"/>
      <c r="Q18" s="22"/>
      <c r="R18" s="22"/>
      <c r="S18" s="22"/>
      <c r="T18" s="22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4.25" customHeight="1" x14ac:dyDescent="0.35">
      <c r="A19" s="35" t="s">
        <v>20</v>
      </c>
      <c r="B19" s="36"/>
      <c r="C19" s="15">
        <f>(C10+C15+C18)</f>
        <v>37</v>
      </c>
      <c r="D19" s="9">
        <f t="shared" ref="D19" si="30">(C19*50)/60</f>
        <v>30.833333333333332</v>
      </c>
      <c r="E19" s="9">
        <f t="shared" ref="E19" si="31">(C19*120)/60</f>
        <v>74</v>
      </c>
      <c r="F19" s="26">
        <f>D19</f>
        <v>30.833333333333332</v>
      </c>
      <c r="G19" s="26">
        <f t="shared" ref="G19" si="32">E19</f>
        <v>74</v>
      </c>
      <c r="H19" s="26">
        <f t="shared" ref="H19:I19" si="33">F19*16</f>
        <v>493.33333333333331</v>
      </c>
      <c r="I19" s="26">
        <f t="shared" si="33"/>
        <v>1184</v>
      </c>
      <c r="J19" s="9">
        <f t="shared" ref="J19" si="34">F19+G19</f>
        <v>104.83333333333333</v>
      </c>
      <c r="K19" s="9">
        <f t="shared" ref="K19" si="35">I19+H19</f>
        <v>1677.3333333333333</v>
      </c>
      <c r="L19" s="9">
        <f>K19/25</f>
        <v>67.093333333333334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4.25" customHeight="1" x14ac:dyDescent="0.35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4.2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4.2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4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4.2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4.2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4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4.2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4.2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4.2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4.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4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4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</sheetData>
  <mergeCells count="8">
    <mergeCell ref="O17:S17"/>
    <mergeCell ref="A18:B18"/>
    <mergeCell ref="A19:B19"/>
    <mergeCell ref="A4:A6"/>
    <mergeCell ref="A10:B10"/>
    <mergeCell ref="A11:A14"/>
    <mergeCell ref="A15:B15"/>
    <mergeCell ref="A16:A17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68"/>
  <sheetViews>
    <sheetView tabSelected="1" zoomScale="70" zoomScaleNormal="70" workbookViewId="0">
      <selection activeCell="A2" sqref="A2"/>
    </sheetView>
  </sheetViews>
  <sheetFormatPr defaultColWidth="14.453125" defaultRowHeight="15" customHeight="1" x14ac:dyDescent="0.35"/>
  <cols>
    <col min="1" max="1" width="12" customWidth="1"/>
    <col min="2" max="2" width="26.453125" customWidth="1"/>
    <col min="3" max="3" width="25.90625" customWidth="1"/>
    <col min="4" max="9" width="14.90625" customWidth="1"/>
    <col min="10" max="10" width="14.54296875" customWidth="1"/>
    <col min="11" max="13" width="14.90625" customWidth="1"/>
    <col min="14" max="14" width="13" customWidth="1"/>
    <col min="15" max="17" width="8.6328125" customWidth="1"/>
    <col min="18" max="18" width="12.08984375" customWidth="1"/>
    <col min="19" max="19" width="8.6328125" customWidth="1"/>
    <col min="20" max="20" width="18.6328125" customWidth="1"/>
    <col min="21" max="21" width="14" customWidth="1"/>
    <col min="22" max="22" width="16.6328125" customWidth="1"/>
    <col min="23" max="23" width="14.90625" customWidth="1"/>
    <col min="24" max="24" width="15.6328125" customWidth="1"/>
    <col min="25" max="25" width="12.08984375" customWidth="1"/>
    <col min="26" max="36" width="8.6328125" customWidth="1"/>
  </cols>
  <sheetData>
    <row r="1" spans="1:36" s="4" customFormat="1" ht="15" customHeight="1" x14ac:dyDescent="0.35">
      <c r="A1" s="40" t="s">
        <v>40</v>
      </c>
    </row>
    <row r="2" spans="1:36" s="4" customFormat="1" ht="15" customHeight="1" thickBot="1" x14ac:dyDescent="0.4"/>
    <row r="3" spans="1:36" ht="96.5" customHeight="1" x14ac:dyDescent="0.35">
      <c r="A3" s="29" t="s">
        <v>2</v>
      </c>
      <c r="B3" s="30" t="s">
        <v>4</v>
      </c>
      <c r="C3" s="30" t="s">
        <v>3</v>
      </c>
      <c r="D3" s="16" t="s">
        <v>21</v>
      </c>
      <c r="E3" s="16" t="s">
        <v>38</v>
      </c>
      <c r="F3" s="16" t="s">
        <v>22</v>
      </c>
      <c r="G3" s="16" t="s">
        <v>24</v>
      </c>
      <c r="H3" s="27" t="s">
        <v>26</v>
      </c>
      <c r="I3" s="27" t="s">
        <v>25</v>
      </c>
      <c r="J3" s="16" t="s">
        <v>27</v>
      </c>
      <c r="K3" s="23" t="s">
        <v>0</v>
      </c>
      <c r="L3" s="17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 x14ac:dyDescent="0.35">
      <c r="A4" s="37">
        <v>1</v>
      </c>
      <c r="B4" s="7" t="s">
        <v>5</v>
      </c>
      <c r="C4" s="8">
        <v>2</v>
      </c>
      <c r="D4" s="9">
        <f t="shared" ref="D4:D5" si="0">(C4*50)/60</f>
        <v>1.6666666666666667</v>
      </c>
      <c r="E4" s="9">
        <f t="shared" ref="E4:E5" si="1">(C4*120)/60</f>
        <v>4</v>
      </c>
      <c r="F4" s="26">
        <f t="shared" ref="F4:G17" si="2">D4</f>
        <v>1.6666666666666667</v>
      </c>
      <c r="G4" s="26">
        <f t="shared" si="2"/>
        <v>4</v>
      </c>
      <c r="H4" s="26">
        <f t="shared" ref="H4:I4" si="3">F4*16</f>
        <v>26.666666666666668</v>
      </c>
      <c r="I4" s="26">
        <f t="shared" si="3"/>
        <v>64</v>
      </c>
      <c r="J4" s="9">
        <f t="shared" ref="J4:J5" si="4">F4+G4</f>
        <v>5.666666666666667</v>
      </c>
      <c r="K4" s="9">
        <f t="shared" ref="K4:K5" si="5">I4+H4</f>
        <v>90.666666666666671</v>
      </c>
      <c r="L4" s="9">
        <f>K4/25</f>
        <v>3.6266666666666669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4.25" customHeight="1" x14ac:dyDescent="0.35">
      <c r="A5" s="38"/>
      <c r="B5" s="7" t="s">
        <v>14</v>
      </c>
      <c r="C5" s="8">
        <v>3</v>
      </c>
      <c r="D5" s="9">
        <f t="shared" si="0"/>
        <v>2.5</v>
      </c>
      <c r="E5" s="9">
        <f t="shared" si="1"/>
        <v>6</v>
      </c>
      <c r="F5" s="26">
        <f t="shared" ref="F5" si="6">D5</f>
        <v>2.5</v>
      </c>
      <c r="G5" s="26">
        <f t="shared" si="2"/>
        <v>6</v>
      </c>
      <c r="H5" s="26">
        <f t="shared" ref="H5:I5" si="7">F5*16</f>
        <v>40</v>
      </c>
      <c r="I5" s="26">
        <f t="shared" si="7"/>
        <v>96</v>
      </c>
      <c r="J5" s="9">
        <f t="shared" si="4"/>
        <v>8.5</v>
      </c>
      <c r="K5" s="9">
        <f t="shared" si="5"/>
        <v>136</v>
      </c>
      <c r="L5" s="9">
        <f>K5/25</f>
        <v>5.44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4.25" customHeight="1" x14ac:dyDescent="0.35">
      <c r="A6" s="33" t="s">
        <v>18</v>
      </c>
      <c r="B6" s="34"/>
      <c r="C6" s="11">
        <v>7</v>
      </c>
      <c r="D6" s="12"/>
      <c r="E6" s="12"/>
      <c r="F6" s="12"/>
      <c r="G6" s="12"/>
      <c r="H6" s="12"/>
      <c r="I6" s="12"/>
      <c r="J6" s="12"/>
      <c r="K6" s="12"/>
      <c r="L6" s="12"/>
      <c r="M6" s="2"/>
      <c r="N6" s="1"/>
      <c r="O6" s="18"/>
      <c r="P6" s="18"/>
      <c r="Q6" s="19"/>
      <c r="R6" s="19"/>
      <c r="S6" s="19"/>
      <c r="T6" s="19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4.25" customHeight="1" x14ac:dyDescent="0.35">
      <c r="A7" s="37">
        <v>2</v>
      </c>
      <c r="B7" s="7" t="s">
        <v>7</v>
      </c>
      <c r="C7" s="8">
        <v>5</v>
      </c>
      <c r="D7" s="9">
        <f>(C7*100)/60</f>
        <v>8.3333333333333339</v>
      </c>
      <c r="E7" s="9">
        <f>(C7*70)/60</f>
        <v>5.833333333333333</v>
      </c>
      <c r="F7" s="26">
        <f t="shared" ref="F7:F10" si="8">D7</f>
        <v>8.3333333333333339</v>
      </c>
      <c r="G7" s="26">
        <f t="shared" si="2"/>
        <v>5.833333333333333</v>
      </c>
      <c r="H7" s="26">
        <f>D7*4</f>
        <v>33.333333333333336</v>
      </c>
      <c r="I7" s="26">
        <f>G7*16</f>
        <v>93.333333333333329</v>
      </c>
      <c r="J7" s="9">
        <f t="shared" ref="J7" si="9">F7+G7</f>
        <v>14.166666666666668</v>
      </c>
      <c r="K7" s="9">
        <f t="shared" ref="K7" si="10">I7+H7</f>
        <v>126.66666666666666</v>
      </c>
      <c r="L7" s="9">
        <f>K7/25</f>
        <v>5.0666666666666664</v>
      </c>
      <c r="M7" s="1"/>
      <c r="N7" s="1"/>
      <c r="O7" s="18"/>
      <c r="P7" s="18"/>
      <c r="Q7" s="19"/>
      <c r="R7" s="19"/>
      <c r="S7" s="19"/>
      <c r="T7" s="19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 x14ac:dyDescent="0.35">
      <c r="A8" s="38"/>
      <c r="B8" s="7"/>
      <c r="C8" s="8"/>
      <c r="D8" s="9"/>
      <c r="E8" s="13"/>
      <c r="F8" s="26"/>
      <c r="G8" s="26">
        <f t="shared" si="2"/>
        <v>0</v>
      </c>
      <c r="H8" s="26"/>
      <c r="I8" s="26"/>
      <c r="J8" s="9"/>
      <c r="K8" s="9"/>
      <c r="L8" s="9"/>
      <c r="M8" s="1"/>
      <c r="N8" s="1"/>
      <c r="O8" s="18"/>
      <c r="P8" s="18"/>
      <c r="Q8" s="19"/>
      <c r="R8" s="19"/>
      <c r="S8" s="19"/>
      <c r="T8" s="19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4.25" customHeight="1" x14ac:dyDescent="0.35">
      <c r="A9" s="33" t="s">
        <v>6</v>
      </c>
      <c r="B9" s="34"/>
      <c r="C9" s="11">
        <v>5</v>
      </c>
      <c r="D9" s="12"/>
      <c r="E9" s="12"/>
      <c r="F9" s="12"/>
      <c r="G9" s="12"/>
      <c r="H9" s="12"/>
      <c r="I9" s="12"/>
      <c r="J9" s="12"/>
      <c r="K9" s="12"/>
      <c r="L9" s="12"/>
      <c r="M9" s="2"/>
      <c r="N9" s="1"/>
      <c r="O9" s="18"/>
      <c r="P9" s="18"/>
      <c r="Q9" s="19"/>
      <c r="R9" s="19"/>
      <c r="S9" s="19"/>
      <c r="T9" s="19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4.25" customHeight="1" x14ac:dyDescent="0.35">
      <c r="A10" s="37" t="s">
        <v>16</v>
      </c>
      <c r="B10" s="7" t="s">
        <v>9</v>
      </c>
      <c r="C10" s="8">
        <v>2</v>
      </c>
      <c r="D10" s="9">
        <f>(C10*100)/60</f>
        <v>3.3333333333333335</v>
      </c>
      <c r="E10" s="9">
        <f>(C10*70)/60</f>
        <v>2.3333333333333335</v>
      </c>
      <c r="F10" s="26">
        <f t="shared" si="8"/>
        <v>3.3333333333333335</v>
      </c>
      <c r="G10" s="26">
        <f t="shared" si="2"/>
        <v>2.3333333333333335</v>
      </c>
      <c r="H10" s="26">
        <f t="shared" ref="H10" si="11">D10*16</f>
        <v>53.333333333333336</v>
      </c>
      <c r="I10" s="26">
        <f>G10*16</f>
        <v>37.333333333333336</v>
      </c>
      <c r="J10" s="9">
        <f t="shared" ref="J10" si="12">F10+G10</f>
        <v>5.666666666666667</v>
      </c>
      <c r="K10" s="9">
        <f t="shared" ref="K10" si="13">I10+H10</f>
        <v>90.666666666666671</v>
      </c>
      <c r="L10" s="9">
        <f>K10/25</f>
        <v>3.6266666666666669</v>
      </c>
      <c r="M10" s="1"/>
      <c r="N10" s="1"/>
      <c r="O10" s="18"/>
      <c r="P10" s="18"/>
      <c r="Q10" s="19"/>
      <c r="R10" s="19"/>
      <c r="S10" s="19"/>
      <c r="T10" s="20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4.25" customHeight="1" x14ac:dyDescent="0.35">
      <c r="A11" s="38"/>
      <c r="B11" s="7" t="s">
        <v>8</v>
      </c>
      <c r="C11" s="8">
        <v>5</v>
      </c>
      <c r="D11" s="9">
        <f>(C11*100)/60</f>
        <v>8.3333333333333339</v>
      </c>
      <c r="E11" s="9">
        <f>(C11*70)/60</f>
        <v>5.833333333333333</v>
      </c>
      <c r="F11" s="26">
        <f>D11</f>
        <v>8.3333333333333339</v>
      </c>
      <c r="G11" s="26">
        <f t="shared" si="2"/>
        <v>5.833333333333333</v>
      </c>
      <c r="H11" s="26">
        <f>D11*16</f>
        <v>133.33333333333334</v>
      </c>
      <c r="I11" s="26">
        <f>G11*16</f>
        <v>93.333333333333329</v>
      </c>
      <c r="J11" s="9">
        <f>F11+G11</f>
        <v>14.166666666666668</v>
      </c>
      <c r="K11" s="9">
        <f>I11+H11</f>
        <v>226.66666666666669</v>
      </c>
      <c r="L11" s="9">
        <f>K11/25</f>
        <v>9.0666666666666682</v>
      </c>
      <c r="M11" s="1"/>
      <c r="N11" s="1"/>
      <c r="O11" s="31"/>
      <c r="P11" s="32"/>
      <c r="Q11" s="32"/>
      <c r="R11" s="32"/>
      <c r="S11" s="32"/>
      <c r="T11" s="2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4.25" customHeight="1" x14ac:dyDescent="0.35">
      <c r="A12" s="33" t="s">
        <v>17</v>
      </c>
      <c r="B12" s="34"/>
      <c r="C12" s="11">
        <v>7</v>
      </c>
      <c r="D12" s="12"/>
      <c r="E12" s="12"/>
      <c r="F12" s="12"/>
      <c r="G12" s="10"/>
      <c r="H12" s="12"/>
      <c r="I12" s="12"/>
      <c r="J12" s="12"/>
      <c r="K12" s="12"/>
      <c r="L12" s="12"/>
      <c r="M12" s="3"/>
      <c r="N12" s="1"/>
      <c r="O12" s="22"/>
      <c r="P12" s="22"/>
      <c r="Q12" s="22"/>
      <c r="R12" s="22"/>
      <c r="S12" s="22"/>
      <c r="T12" s="22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4" customFormat="1" ht="14.25" customHeight="1" x14ac:dyDescent="0.35">
      <c r="A13" s="8"/>
      <c r="B13" s="7"/>
      <c r="C13" s="8"/>
      <c r="D13" s="9"/>
      <c r="E13" s="13"/>
      <c r="F13" s="26"/>
      <c r="G13" s="26">
        <f t="shared" si="2"/>
        <v>0</v>
      </c>
      <c r="H13" s="26"/>
      <c r="I13" s="26"/>
      <c r="J13" s="9"/>
      <c r="K13" s="9"/>
      <c r="L13" s="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4" customFormat="1" ht="14.25" customHeight="1" x14ac:dyDescent="0.35">
      <c r="A14" s="39" t="s">
        <v>15</v>
      </c>
      <c r="B14" s="7" t="s">
        <v>10</v>
      </c>
      <c r="C14" s="8">
        <v>9</v>
      </c>
      <c r="D14" s="9">
        <v>0</v>
      </c>
      <c r="E14" s="9">
        <f>(C14*170)/60</f>
        <v>25.5</v>
      </c>
      <c r="F14" s="26">
        <f>D14</f>
        <v>0</v>
      </c>
      <c r="G14" s="26">
        <f t="shared" si="2"/>
        <v>25.5</v>
      </c>
      <c r="H14" s="26">
        <f t="shared" ref="H14:H16" si="14">F14*16</f>
        <v>0</v>
      </c>
      <c r="I14" s="26">
        <f>G14*16</f>
        <v>408</v>
      </c>
      <c r="J14" s="9">
        <f>F14+G14</f>
        <v>25.5</v>
      </c>
      <c r="K14" s="9">
        <f>I14+H14</f>
        <v>408</v>
      </c>
      <c r="L14" s="9">
        <f>K14/25</f>
        <v>16.32</v>
      </c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4.25" customHeight="1" x14ac:dyDescent="0.35">
      <c r="A15" s="39"/>
      <c r="B15" s="7" t="s">
        <v>11</v>
      </c>
      <c r="C15" s="8">
        <v>5</v>
      </c>
      <c r="D15" s="9">
        <f>(C15*100)/60</f>
        <v>8.3333333333333339</v>
      </c>
      <c r="E15" s="9">
        <f>(C15*70)/60</f>
        <v>5.833333333333333</v>
      </c>
      <c r="F15" s="26">
        <f>D15</f>
        <v>8.3333333333333339</v>
      </c>
      <c r="G15" s="26">
        <f t="shared" si="2"/>
        <v>5.833333333333333</v>
      </c>
      <c r="H15" s="26">
        <f>F15*4</f>
        <v>33.333333333333336</v>
      </c>
      <c r="I15" s="26">
        <f>G15*16</f>
        <v>93.333333333333329</v>
      </c>
      <c r="J15" s="9">
        <f>F15+G15</f>
        <v>14.166666666666668</v>
      </c>
      <c r="K15" s="9">
        <f>I15+H15</f>
        <v>126.66666666666666</v>
      </c>
      <c r="L15" s="9">
        <f>K15/25</f>
        <v>5.0666666666666664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4" customFormat="1" ht="14.25" customHeight="1" x14ac:dyDescent="0.35">
      <c r="A16" s="39"/>
      <c r="B16" s="7" t="s">
        <v>12</v>
      </c>
      <c r="C16" s="8">
        <v>6</v>
      </c>
      <c r="D16" s="9">
        <v>0</v>
      </c>
      <c r="E16" s="9">
        <f>(C16*170)/60</f>
        <v>17</v>
      </c>
      <c r="F16" s="26">
        <f>D16</f>
        <v>0</v>
      </c>
      <c r="G16" s="26">
        <f t="shared" si="2"/>
        <v>17</v>
      </c>
      <c r="H16" s="26">
        <f t="shared" si="14"/>
        <v>0</v>
      </c>
      <c r="I16" s="26">
        <f>G16*16</f>
        <v>272</v>
      </c>
      <c r="J16" s="9">
        <f>F16+G16</f>
        <v>17</v>
      </c>
      <c r="K16" s="9">
        <f>I16+H16</f>
        <v>272</v>
      </c>
      <c r="L16" s="9">
        <f>K16/25</f>
        <v>10.88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4" customFormat="1" ht="14.25" customHeight="1" x14ac:dyDescent="0.35">
      <c r="A17" s="39"/>
      <c r="B17" s="7" t="s">
        <v>13</v>
      </c>
      <c r="C17" s="8">
        <v>5</v>
      </c>
      <c r="D17" s="9">
        <f>(C17*100)/60</f>
        <v>8.3333333333333339</v>
      </c>
      <c r="E17" s="9">
        <f t="shared" ref="E17" si="15">(C17*120)/60</f>
        <v>10</v>
      </c>
      <c r="F17" s="26">
        <f>D17</f>
        <v>8.3333333333333339</v>
      </c>
      <c r="G17" s="26">
        <f t="shared" si="2"/>
        <v>10</v>
      </c>
      <c r="H17" s="26">
        <f>F17*1</f>
        <v>8.3333333333333339</v>
      </c>
      <c r="I17" s="26">
        <f>G17*16</f>
        <v>160</v>
      </c>
      <c r="J17" s="9">
        <f>F17+G17</f>
        <v>18.333333333333336</v>
      </c>
      <c r="K17" s="9">
        <f>I17+H17</f>
        <v>168.33333333333334</v>
      </c>
      <c r="L17" s="9">
        <f>K17/25</f>
        <v>6.7333333333333334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4.25" customHeight="1" x14ac:dyDescent="0.35">
      <c r="A18" s="33" t="s">
        <v>19</v>
      </c>
      <c r="B18" s="34"/>
      <c r="C18" s="11">
        <f>SUM(C14:C17)</f>
        <v>25</v>
      </c>
      <c r="D18" s="12"/>
      <c r="E18" s="12"/>
      <c r="F18" s="12"/>
      <c r="G18" s="10"/>
      <c r="H18" s="12"/>
      <c r="I18" s="12"/>
      <c r="J18" s="12"/>
      <c r="K18" s="12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4.25" customHeight="1" x14ac:dyDescent="0.35">
      <c r="A19" s="35" t="s">
        <v>20</v>
      </c>
      <c r="B19" s="36"/>
      <c r="C19" s="14">
        <v>42</v>
      </c>
      <c r="D19" s="9">
        <f t="shared" ref="D19" si="16">(C19*50)/60</f>
        <v>35</v>
      </c>
      <c r="E19" s="9">
        <f t="shared" ref="E19" si="17">(C19*120)/60</f>
        <v>84</v>
      </c>
      <c r="F19" s="26">
        <f>D19</f>
        <v>35</v>
      </c>
      <c r="G19" s="26">
        <f t="shared" ref="G19" si="18">E19</f>
        <v>84</v>
      </c>
      <c r="H19" s="26">
        <f t="shared" ref="H19:I19" si="19">F19*16</f>
        <v>560</v>
      </c>
      <c r="I19" s="26">
        <f t="shared" si="19"/>
        <v>1344</v>
      </c>
      <c r="J19" s="9">
        <f t="shared" ref="J19" si="20">F19+G19</f>
        <v>119</v>
      </c>
      <c r="K19" s="9">
        <f t="shared" ref="K19" si="21">I19+H19</f>
        <v>1904</v>
      </c>
      <c r="L19" s="9">
        <f>SUM(L4:L18)</f>
        <v>65.826666666666668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4.25" customHeight="1" x14ac:dyDescent="0.35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4.2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4.2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4.2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4.2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4.2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4.2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4.2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4.2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4.2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4.2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4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4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4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4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4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4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4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4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4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4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4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4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4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4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4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4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4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4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4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4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4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4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4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4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4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4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4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4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4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4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4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4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4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4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4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4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4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4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4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4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4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4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4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4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4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4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4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4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4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4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4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4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4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4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4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4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4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4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4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4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4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4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4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4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4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4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4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4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4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4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4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4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4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4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4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4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4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4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4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4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4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4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4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4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4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4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4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4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4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4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4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4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4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4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4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4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4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4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4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4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4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4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4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4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4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4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4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4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4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4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4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4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4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4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4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4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4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4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4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4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4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4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4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4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4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4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4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4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4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4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4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4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4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4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4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4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4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4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4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4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4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4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4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4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4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4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4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4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4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4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4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4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4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4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4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4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4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4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4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4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4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4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4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4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4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4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4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4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4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4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4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4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4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4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4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4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4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4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4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4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4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4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4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4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4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4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4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4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4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4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4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4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4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4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4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4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4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4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4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4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4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4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4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4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4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4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4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4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4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4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4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4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4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4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4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4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4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4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4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4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4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4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4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4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4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4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4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4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4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4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4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4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4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4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4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4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4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4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4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4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4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4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4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4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4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4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4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4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4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4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4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4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4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4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4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4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4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4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4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4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4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4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4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4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4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4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4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4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4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4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4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4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4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4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4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4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4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4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4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4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4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4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4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4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4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4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4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4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4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4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4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4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4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4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4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4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4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4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4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4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4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4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4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4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4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4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4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4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4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4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4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4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4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4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4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4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4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4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4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4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4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4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4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4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4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4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4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4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4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4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4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4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4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4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4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4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4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4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4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4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4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4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4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4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4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4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4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4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4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4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4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4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4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4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4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4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4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4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4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4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4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4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4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4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4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4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4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4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4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4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4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4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4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4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4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4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4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4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4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4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4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4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4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4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4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4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4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4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4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4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4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4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4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4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4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4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4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4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4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4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4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4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4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4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4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4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4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4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4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4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4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4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4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4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4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4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4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4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4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4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4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4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4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4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4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4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4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4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4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4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4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4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4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4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4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4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4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4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4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4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4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4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4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4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4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4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4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4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4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4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4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4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4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4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4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4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4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4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4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4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4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4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4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4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4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4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4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4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4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4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4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4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4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4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4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4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4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4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4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4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4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4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4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4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4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4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4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4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4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4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4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4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4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4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4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4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4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4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4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4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4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4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4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4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4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4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4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4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4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4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4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4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4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4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4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4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4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4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4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4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4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4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4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4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4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4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4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4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4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4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4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4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4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4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4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4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4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4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4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4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4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4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4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4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4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4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4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4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4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4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4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4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4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4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4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4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4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4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4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4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4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4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4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4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4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4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4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4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4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4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4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4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4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4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4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4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4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4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4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4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4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4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4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4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4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4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4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4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4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4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4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4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4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4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4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4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4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4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4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4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4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4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4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4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4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4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4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4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4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4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4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4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4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4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4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4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4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4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4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4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4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4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4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4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4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4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4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4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4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4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4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4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4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4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4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4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4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4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4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4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4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4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4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4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4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4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4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4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4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4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4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4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4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4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4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4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4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4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4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4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4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4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4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4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4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4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4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4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4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4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4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4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4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4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4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4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4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4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4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4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4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4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4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4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4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4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4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4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4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4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4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4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4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4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4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4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4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4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4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4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4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4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4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4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4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4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4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4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4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4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4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4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4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4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4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4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4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4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4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4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4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4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4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4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4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4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4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4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4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4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4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4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4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4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4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4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4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4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</sheetData>
  <mergeCells count="10">
    <mergeCell ref="O11:S11"/>
    <mergeCell ref="A12:B12"/>
    <mergeCell ref="A19:B19"/>
    <mergeCell ref="A18:B18"/>
    <mergeCell ref="A4:A5"/>
    <mergeCell ref="A6:B6"/>
    <mergeCell ref="A7:A8"/>
    <mergeCell ref="A9:B9"/>
    <mergeCell ref="A10:A11"/>
    <mergeCell ref="A14:A17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S2 Biotech</vt:lpstr>
      <vt:lpstr>S3 Biotech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2020-12-21T00:48:22Z</dcterms:created>
  <dcterms:modified xsi:type="dcterms:W3CDTF">2022-10-24T00:39:21Z</dcterms:modified>
</cp:coreProperties>
</file>